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D59" i="1" l="1"/>
  <c r="D62" i="1" s="1"/>
  <c r="D42" i="1"/>
  <c r="F53" i="1" s="1"/>
  <c r="D25" i="1"/>
  <c r="D36" i="1" s="1"/>
  <c r="F45" i="1"/>
  <c r="G46" i="1"/>
  <c r="H66" i="1"/>
  <c r="G66" i="1"/>
  <c r="F66" i="1"/>
  <c r="H49" i="1"/>
  <c r="D8" i="1"/>
  <c r="E11" i="1" s="1"/>
  <c r="E53" i="1" l="1"/>
  <c r="E54" i="1" s="1"/>
  <c r="H11" i="1"/>
  <c r="F46" i="1"/>
  <c r="D19" i="1"/>
  <c r="D20" i="1" s="1"/>
  <c r="G11" i="1"/>
  <c r="D11" i="1"/>
  <c r="F12" i="1"/>
  <c r="E12" i="1"/>
  <c r="E28" i="1"/>
  <c r="F29" i="1"/>
  <c r="G53" i="1"/>
  <c r="G54" i="1" s="1"/>
  <c r="H45" i="1"/>
  <c r="H53" i="1"/>
  <c r="H54" i="1" s="1"/>
  <c r="H12" i="1"/>
  <c r="H14" i="1" s="1"/>
  <c r="H15" i="1" s="1"/>
  <c r="D12" i="1"/>
  <c r="G12" i="1"/>
  <c r="G14" i="1" s="1"/>
  <c r="G15" i="1" s="1"/>
  <c r="H36" i="1"/>
  <c r="G28" i="1"/>
  <c r="G29" i="1"/>
  <c r="G36" i="1"/>
  <c r="D45" i="1"/>
  <c r="D46" i="1"/>
  <c r="D53" i="1"/>
  <c r="D54" i="1" s="1"/>
  <c r="H29" i="1"/>
  <c r="E29" i="1"/>
  <c r="E36" i="1"/>
  <c r="F28" i="1"/>
  <c r="F36" i="1"/>
  <c r="H46" i="1"/>
  <c r="F11" i="1"/>
  <c r="H28" i="1"/>
  <c r="D28" i="1"/>
  <c r="D29" i="1"/>
  <c r="G45" i="1"/>
  <c r="E45" i="1"/>
  <c r="E46" i="1"/>
  <c r="E14" i="1"/>
  <c r="D66" i="1"/>
  <c r="E66" i="1"/>
  <c r="F49" i="1"/>
  <c r="F54" i="1"/>
  <c r="G49" i="1"/>
  <c r="G19" i="1"/>
  <c r="G20" i="1" s="1"/>
  <c r="E19" i="1"/>
  <c r="E20" i="1" s="1"/>
  <c r="H19" i="1"/>
  <c r="H20" i="1" s="1"/>
  <c r="F19" i="1"/>
  <c r="F20" i="1" s="1"/>
  <c r="H50" i="1" l="1"/>
  <c r="D14" i="1"/>
  <c r="F50" i="1"/>
  <c r="F51" i="1" s="1"/>
  <c r="E48" i="1"/>
  <c r="E49" i="1" s="1"/>
  <c r="E50" i="1" s="1"/>
  <c r="E51" i="1" s="1"/>
  <c r="F14" i="1"/>
  <c r="H51" i="1"/>
  <c r="H55" i="1"/>
  <c r="G50" i="1"/>
  <c r="G51" i="1" s="1"/>
  <c r="D48" i="1"/>
  <c r="D49" i="1" s="1"/>
  <c r="D50" i="1" s="1"/>
  <c r="D51" i="1" s="1"/>
  <c r="F55" i="1"/>
  <c r="F56" i="1" s="1"/>
  <c r="H16" i="1"/>
  <c r="H17" i="1" s="1"/>
  <c r="G16" i="1"/>
  <c r="G17" i="1" s="1"/>
  <c r="H56" i="1" l="1"/>
  <c r="E55" i="1"/>
  <c r="E56" i="1" s="1"/>
  <c r="G55" i="1"/>
  <c r="G56" i="1" s="1"/>
  <c r="D55" i="1"/>
  <c r="D56" i="1" s="1"/>
  <c r="G21" i="1"/>
  <c r="G22" i="1" s="1"/>
  <c r="H21" i="1"/>
  <c r="H22" i="1" s="1"/>
  <c r="H32" i="1" l="1"/>
  <c r="H33" i="1" s="1"/>
  <c r="H37" i="1" l="1"/>
  <c r="D37" i="1"/>
  <c r="F37" i="1"/>
  <c r="G37" i="1"/>
  <c r="D31" i="1"/>
  <c r="E37" i="1"/>
  <c r="F15" i="1"/>
  <c r="F16" i="1" s="1"/>
  <c r="D15" i="1"/>
  <c r="D16" i="1" s="1"/>
  <c r="E15" i="1"/>
  <c r="E16" i="1" s="1"/>
  <c r="F17" i="1" l="1"/>
  <c r="F21" i="1"/>
  <c r="E17" i="1"/>
  <c r="E21" i="1"/>
  <c r="D21" i="1"/>
  <c r="D17" i="1"/>
  <c r="D22" i="1" s="1"/>
  <c r="D32" i="1"/>
  <c r="D33" i="1" s="1"/>
  <c r="D38" i="1" s="1"/>
  <c r="F31" i="1"/>
  <c r="F32" i="1" s="1"/>
  <c r="F33" i="1" s="1"/>
  <c r="F34" i="1" s="1"/>
  <c r="E31" i="1"/>
  <c r="E32" i="1" s="1"/>
  <c r="E33" i="1" s="1"/>
  <c r="E34" i="1" s="1"/>
  <c r="H34" i="1"/>
  <c r="G31" i="1"/>
  <c r="G32" i="1" s="1"/>
  <c r="G33" i="1" s="1"/>
  <c r="G34" i="1" s="1"/>
  <c r="F22" i="1" l="1"/>
  <c r="E22" i="1"/>
  <c r="D34" i="1"/>
  <c r="G38" i="1"/>
  <c r="G39" i="1" s="1"/>
  <c r="H38" i="1"/>
  <c r="H39" i="1" s="1"/>
  <c r="E38" i="1"/>
  <c r="E39" i="1" s="1"/>
  <c r="F38" i="1"/>
  <c r="F39" i="1" s="1"/>
  <c r="F70" i="1" l="1"/>
  <c r="F71" i="1" s="1"/>
  <c r="F63" i="1"/>
  <c r="F62" i="1"/>
  <c r="H63" i="1"/>
  <c r="H70" i="1"/>
  <c r="H71" i="1" s="1"/>
  <c r="E70" i="1"/>
  <c r="E71" i="1" s="1"/>
  <c r="E63" i="1"/>
  <c r="E62" i="1"/>
  <c r="H62" i="1"/>
  <c r="D70" i="1"/>
  <c r="D71" i="1" s="1"/>
  <c r="D63" i="1"/>
  <c r="G70" i="1"/>
  <c r="G71" i="1" s="1"/>
  <c r="G63" i="1"/>
  <c r="G62" i="1"/>
  <c r="D39" i="1"/>
  <c r="D67" i="1" l="1"/>
  <c r="D72" i="1" s="1"/>
  <c r="H67" i="1"/>
  <c r="H72" i="1" s="1"/>
  <c r="G67" i="1"/>
  <c r="E67" i="1"/>
  <c r="F67" i="1"/>
  <c r="H68" i="1" l="1"/>
  <c r="H73" i="1" s="1"/>
  <c r="D68" i="1"/>
  <c r="D73" i="1" s="1"/>
  <c r="G72" i="1"/>
  <c r="G68" i="1"/>
  <c r="E72" i="1"/>
  <c r="E68" i="1"/>
  <c r="F72" i="1"/>
  <c r="F68" i="1"/>
  <c r="F73" i="1" l="1"/>
  <c r="G73" i="1"/>
  <c r="E73" i="1"/>
</calcChain>
</file>

<file path=xl/sharedStrings.xml><?xml version="1.0" encoding="utf-8"?>
<sst xmlns="http://schemas.openxmlformats.org/spreadsheetml/2006/main" count="139" uniqueCount="37">
  <si>
    <t>Salariu de incadrare</t>
  </si>
  <si>
    <t>Persoane in intretinere</t>
  </si>
  <si>
    <t>4 si peste</t>
  </si>
  <si>
    <t>Deducere personala</t>
  </si>
  <si>
    <t>Salariu net</t>
  </si>
  <si>
    <t>Contributii angajator</t>
  </si>
  <si>
    <t>Total contributii angajator</t>
  </si>
  <si>
    <t>ore/zi</t>
  </si>
  <si>
    <t>lei</t>
  </si>
  <si>
    <t xml:space="preserve">lei </t>
  </si>
  <si>
    <t>Formula de calcul</t>
  </si>
  <si>
    <t>Contributii angajat</t>
  </si>
  <si>
    <t>CAS (25%)</t>
  </si>
  <si>
    <t>salariu de incadrare x 25%</t>
  </si>
  <si>
    <t>CASS (10%)</t>
  </si>
  <si>
    <t>salariu de incadrare x 10%</t>
  </si>
  <si>
    <t xml:space="preserve">Venit baza calcul impozit </t>
  </si>
  <si>
    <t>salariu de incadrare - CAS - CASS - deducerea personala</t>
  </si>
  <si>
    <t>Impozit (10%)</t>
  </si>
  <si>
    <t>Total contributii angajat</t>
  </si>
  <si>
    <t>CAM (2,25%)</t>
  </si>
  <si>
    <t>salariu de incadrare x 2,25%</t>
  </si>
  <si>
    <t>Total cost</t>
  </si>
  <si>
    <t>0 pers.</t>
  </si>
  <si>
    <t>1 pers.</t>
  </si>
  <si>
    <t>2 pers.</t>
  </si>
  <si>
    <t>3 pers.</t>
  </si>
  <si>
    <t>cf. art. 77 din Legea nr. 227/2015 privind Codul fiscal</t>
  </si>
  <si>
    <t>Salariul de baza minim brut pe tara garantat in plata pentru 2020</t>
  </si>
  <si>
    <t>venit baza calcul impozit x 10%</t>
  </si>
  <si>
    <t>CAS+CASS+impozit</t>
  </si>
  <si>
    <t>salariu de incadrare - total contributii angajat</t>
  </si>
  <si>
    <t>contributia asiguratorie pentru munca</t>
  </si>
  <si>
    <t>total contributii angajat + total contributii angajator</t>
  </si>
  <si>
    <t>salariul net + total contributii angajat si angajator</t>
  </si>
  <si>
    <t>Total contributii angajat si angajator</t>
  </si>
  <si>
    <t xml:space="preserve">Calcul salariu minim net pentru 2020 in functie de  numarul de ore de munca pe zi si de numarul de persoane in intretinere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</si>
</sst>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/>
    <xf numFmtId="0" fontId="1" fillId="0" borderId="1" xfId="0" applyFont="1" applyBorder="1" applyAlignment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Border="1"/>
    <xf numFmtId="3" fontId="1" fillId="0" borderId="8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9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3"/>
  <sheetViews>
    <sheetView tabSelected="1" zoomScaleNormal="100" workbookViewId="0">
      <selection activeCell="K14" sqref="K14"/>
    </sheetView>
  </sheetViews>
  <sheetFormatPr defaultRowHeight="15" x14ac:dyDescent="0.25"/>
  <cols>
    <col min="1" max="1" width="3" style="1" customWidth="1"/>
    <col min="2" max="2" width="32.85546875" style="1" bestFit="1" customWidth="1"/>
    <col min="3" max="3" width="43.85546875" style="1" customWidth="1"/>
    <col min="4" max="7" width="9.140625" style="1"/>
    <col min="8" max="8" width="10" style="1" bestFit="1" customWidth="1"/>
    <col min="9" max="16384" width="9.140625" style="1"/>
  </cols>
  <sheetData>
    <row r="3" spans="2:8" x14ac:dyDescent="0.25">
      <c r="B3" s="38" t="s">
        <v>36</v>
      </c>
      <c r="C3" s="38"/>
      <c r="D3" s="38"/>
      <c r="E3" s="38"/>
      <c r="F3" s="38"/>
      <c r="G3" s="38"/>
      <c r="H3" s="38"/>
    </row>
    <row r="5" spans="2:8" x14ac:dyDescent="0.25">
      <c r="B5" s="1" t="s">
        <v>28</v>
      </c>
      <c r="D5" s="33">
        <v>2230</v>
      </c>
      <c r="E5" s="1" t="s">
        <v>8</v>
      </c>
    </row>
    <row r="6" spans="2:8" ht="15.75" thickBot="1" x14ac:dyDescent="0.3"/>
    <row r="7" spans="2:8" x14ac:dyDescent="0.25">
      <c r="B7" s="2"/>
      <c r="C7" s="3" t="s">
        <v>10</v>
      </c>
      <c r="D7" s="4">
        <v>8</v>
      </c>
      <c r="E7" s="4" t="s">
        <v>7</v>
      </c>
      <c r="F7" s="3"/>
      <c r="G7" s="3"/>
      <c r="H7" s="5"/>
    </row>
    <row r="8" spans="2:8" x14ac:dyDescent="0.25">
      <c r="B8" s="6" t="s">
        <v>0</v>
      </c>
      <c r="C8" s="7"/>
      <c r="D8" s="8">
        <f>D5</f>
        <v>2230</v>
      </c>
      <c r="E8" s="9" t="s">
        <v>9</v>
      </c>
      <c r="F8" s="10"/>
      <c r="G8" s="11"/>
      <c r="H8" s="12"/>
    </row>
    <row r="9" spans="2:8" x14ac:dyDescent="0.25">
      <c r="B9" s="13" t="s">
        <v>1</v>
      </c>
      <c r="C9" s="14"/>
      <c r="D9" s="10" t="s">
        <v>23</v>
      </c>
      <c r="E9" s="10" t="s">
        <v>24</v>
      </c>
      <c r="F9" s="10" t="s">
        <v>25</v>
      </c>
      <c r="G9" s="10" t="s">
        <v>26</v>
      </c>
      <c r="H9" s="12" t="s">
        <v>2</v>
      </c>
    </row>
    <row r="10" spans="2:8" x14ac:dyDescent="0.25">
      <c r="B10" s="15" t="s">
        <v>11</v>
      </c>
      <c r="C10" s="16"/>
      <c r="D10" s="14"/>
      <c r="E10" s="14"/>
      <c r="F10" s="14"/>
      <c r="G10" s="14"/>
      <c r="H10" s="17"/>
    </row>
    <row r="11" spans="2:8" x14ac:dyDescent="0.25">
      <c r="B11" s="18" t="s">
        <v>12</v>
      </c>
      <c r="C11" s="19" t="s">
        <v>13</v>
      </c>
      <c r="D11" s="20">
        <f>ROUND($D$8*25%,0)</f>
        <v>558</v>
      </c>
      <c r="E11" s="20">
        <f>ROUND($D$8*25%,0)</f>
        <v>558</v>
      </c>
      <c r="F11" s="20">
        <f>ROUND($D$8*25%,0)</f>
        <v>558</v>
      </c>
      <c r="G11" s="20">
        <f>ROUND($D$8*25%,0)</f>
        <v>558</v>
      </c>
      <c r="H11" s="21">
        <f>ROUND($D$8*25%,0)</f>
        <v>558</v>
      </c>
    </row>
    <row r="12" spans="2:8" x14ac:dyDescent="0.25">
      <c r="B12" s="18" t="s">
        <v>14</v>
      </c>
      <c r="C12" s="19" t="s">
        <v>15</v>
      </c>
      <c r="D12" s="20">
        <f>ROUND($D$8*10%,0)</f>
        <v>223</v>
      </c>
      <c r="E12" s="20">
        <f>ROUND($D$8*10%,0)</f>
        <v>223</v>
      </c>
      <c r="F12" s="20">
        <f>ROUND($D$8*10%,0)</f>
        <v>223</v>
      </c>
      <c r="G12" s="20">
        <f>ROUND($D$8*10%,0)</f>
        <v>223</v>
      </c>
      <c r="H12" s="21">
        <f>ROUND($D$8*10%,0)</f>
        <v>223</v>
      </c>
    </row>
    <row r="13" spans="2:8" x14ac:dyDescent="0.25">
      <c r="B13" s="18" t="s">
        <v>3</v>
      </c>
      <c r="C13" s="19" t="s">
        <v>27</v>
      </c>
      <c r="D13" s="20">
        <v>420</v>
      </c>
      <c r="E13" s="20">
        <v>580</v>
      </c>
      <c r="F13" s="20">
        <v>740</v>
      </c>
      <c r="G13" s="20">
        <v>900</v>
      </c>
      <c r="H13" s="21">
        <v>1220</v>
      </c>
    </row>
    <row r="14" spans="2:8" x14ac:dyDescent="0.25">
      <c r="B14" s="18" t="s">
        <v>16</v>
      </c>
      <c r="C14" s="19" t="s">
        <v>17</v>
      </c>
      <c r="D14" s="20">
        <f>$D$8-D11-D12-D13</f>
        <v>1029</v>
      </c>
      <c r="E14" s="20">
        <f t="shared" ref="E14:H14" si="0">$D$8-E11-E12-E13</f>
        <v>869</v>
      </c>
      <c r="F14" s="20">
        <f t="shared" si="0"/>
        <v>709</v>
      </c>
      <c r="G14" s="20">
        <f t="shared" si="0"/>
        <v>549</v>
      </c>
      <c r="H14" s="21">
        <f t="shared" si="0"/>
        <v>229</v>
      </c>
    </row>
    <row r="15" spans="2:8" x14ac:dyDescent="0.25">
      <c r="B15" s="31" t="s">
        <v>18</v>
      </c>
      <c r="C15" s="19" t="s">
        <v>29</v>
      </c>
      <c r="D15" s="20">
        <f>D14*10%</f>
        <v>102.9</v>
      </c>
      <c r="E15" s="20">
        <f>E14*10%</f>
        <v>86.9</v>
      </c>
      <c r="F15" s="20">
        <f>F14*10%</f>
        <v>70.900000000000006</v>
      </c>
      <c r="G15" s="20">
        <f>G14*10%</f>
        <v>54.900000000000006</v>
      </c>
      <c r="H15" s="21">
        <f>H14*10%</f>
        <v>22.900000000000002</v>
      </c>
    </row>
    <row r="16" spans="2:8" x14ac:dyDescent="0.25">
      <c r="B16" s="18" t="s">
        <v>19</v>
      </c>
      <c r="C16" s="19" t="s">
        <v>30</v>
      </c>
      <c r="D16" s="22">
        <f>D11+D12+D15</f>
        <v>883.9</v>
      </c>
      <c r="E16" s="22">
        <f t="shared" ref="E16" si="1">E11+E12+E15</f>
        <v>867.9</v>
      </c>
      <c r="F16" s="22">
        <f t="shared" ref="F16" si="2">F11+F12+F15</f>
        <v>851.9</v>
      </c>
      <c r="G16" s="22">
        <f t="shared" ref="G16" si="3">G11+G12+G15</f>
        <v>835.9</v>
      </c>
      <c r="H16" s="23">
        <f t="shared" ref="H16" si="4">H11+H12+H15</f>
        <v>803.9</v>
      </c>
    </row>
    <row r="17" spans="2:14" x14ac:dyDescent="0.25">
      <c r="B17" s="34" t="s">
        <v>4</v>
      </c>
      <c r="C17" s="35" t="s">
        <v>31</v>
      </c>
      <c r="D17" s="36">
        <f>$D$8-D16</f>
        <v>1346.1</v>
      </c>
      <c r="E17" s="36">
        <f>$D$8-E16</f>
        <v>1362.1</v>
      </c>
      <c r="F17" s="36">
        <f>$D$8-F16</f>
        <v>1378.1</v>
      </c>
      <c r="G17" s="36">
        <f>$D$8-G16</f>
        <v>1394.1</v>
      </c>
      <c r="H17" s="37">
        <f>$D$8-H16</f>
        <v>1426.1</v>
      </c>
    </row>
    <row r="18" spans="2:14" x14ac:dyDescent="0.25">
      <c r="B18" s="15" t="s">
        <v>5</v>
      </c>
      <c r="C18" s="24"/>
      <c r="D18" s="20"/>
      <c r="E18" s="20"/>
      <c r="F18" s="20"/>
      <c r="G18" s="20"/>
      <c r="H18" s="21"/>
    </row>
    <row r="19" spans="2:14" x14ac:dyDescent="0.25">
      <c r="B19" s="18" t="s">
        <v>20</v>
      </c>
      <c r="C19" s="7" t="s">
        <v>21</v>
      </c>
      <c r="D19" s="20">
        <f>$D$8*2.25%</f>
        <v>50.174999999999997</v>
      </c>
      <c r="E19" s="20">
        <f>$D$8*2.25%</f>
        <v>50.174999999999997</v>
      </c>
      <c r="F19" s="20">
        <f>$D$8*2.25%</f>
        <v>50.174999999999997</v>
      </c>
      <c r="G19" s="20">
        <f>$D$8*2.25%</f>
        <v>50.174999999999997</v>
      </c>
      <c r="H19" s="21">
        <f>$D$8*2.25%</f>
        <v>50.174999999999997</v>
      </c>
    </row>
    <row r="20" spans="2:14" x14ac:dyDescent="0.25">
      <c r="B20" s="18" t="s">
        <v>6</v>
      </c>
      <c r="C20" s="7" t="s">
        <v>32</v>
      </c>
      <c r="D20" s="20">
        <f>D19</f>
        <v>50.174999999999997</v>
      </c>
      <c r="E20" s="20">
        <f t="shared" ref="E20" si="5">E19</f>
        <v>50.174999999999997</v>
      </c>
      <c r="F20" s="20">
        <f t="shared" ref="F20" si="6">F19</f>
        <v>50.174999999999997</v>
      </c>
      <c r="G20" s="20">
        <f t="shared" ref="G20" si="7">G19</f>
        <v>50.174999999999997</v>
      </c>
      <c r="H20" s="21">
        <f t="shared" ref="H20" si="8">H19</f>
        <v>50.174999999999997</v>
      </c>
    </row>
    <row r="21" spans="2:14" x14ac:dyDescent="0.25">
      <c r="B21" s="32" t="s">
        <v>35</v>
      </c>
      <c r="C21" s="19" t="s">
        <v>33</v>
      </c>
      <c r="D21" s="20">
        <f>D16+D19</f>
        <v>934.07499999999993</v>
      </c>
      <c r="E21" s="20">
        <f t="shared" ref="E21:H21" si="9">E16+E19</f>
        <v>918.07499999999993</v>
      </c>
      <c r="F21" s="20">
        <f t="shared" si="9"/>
        <v>902.07499999999993</v>
      </c>
      <c r="G21" s="20">
        <f t="shared" si="9"/>
        <v>886.07499999999993</v>
      </c>
      <c r="H21" s="21">
        <f t="shared" si="9"/>
        <v>854.07499999999993</v>
      </c>
    </row>
    <row r="22" spans="2:14" ht="15.75" thickBot="1" x14ac:dyDescent="0.3">
      <c r="B22" s="25" t="s">
        <v>22</v>
      </c>
      <c r="C22" s="26" t="s">
        <v>34</v>
      </c>
      <c r="D22" s="27">
        <f>D17+D21</f>
        <v>2280.1749999999997</v>
      </c>
      <c r="E22" s="27">
        <f t="shared" ref="E22" si="10">E17+E21</f>
        <v>2280.1749999999997</v>
      </c>
      <c r="F22" s="27">
        <f t="shared" ref="F22" si="11">F17+F21</f>
        <v>2280.1749999999997</v>
      </c>
      <c r="G22" s="27">
        <f t="shared" ref="G22" si="12">G17+G21</f>
        <v>2280.1749999999997</v>
      </c>
      <c r="H22" s="29">
        <f t="shared" ref="H22" si="13">H17+H21</f>
        <v>2280.1749999999997</v>
      </c>
      <c r="N22" s="30"/>
    </row>
    <row r="23" spans="2:14" ht="15.75" thickBot="1" x14ac:dyDescent="0.3">
      <c r="B23" s="28"/>
      <c r="C23" s="28"/>
      <c r="D23" s="28"/>
      <c r="E23" s="28"/>
      <c r="F23" s="28"/>
      <c r="G23" s="28"/>
      <c r="H23" s="28"/>
      <c r="N23" s="30"/>
    </row>
    <row r="24" spans="2:14" x14ac:dyDescent="0.25">
      <c r="B24" s="2"/>
      <c r="C24" s="3" t="s">
        <v>10</v>
      </c>
      <c r="D24" s="4">
        <v>6</v>
      </c>
      <c r="E24" s="4" t="s">
        <v>7</v>
      </c>
      <c r="F24" s="3"/>
      <c r="G24" s="3"/>
      <c r="H24" s="5"/>
      <c r="N24" s="30"/>
    </row>
    <row r="25" spans="2:14" x14ac:dyDescent="0.25">
      <c r="B25" s="6" t="s">
        <v>0</v>
      </c>
      <c r="C25" s="7"/>
      <c r="D25" s="8">
        <f>D5/8*6</f>
        <v>1672.5</v>
      </c>
      <c r="E25" s="9" t="s">
        <v>9</v>
      </c>
      <c r="F25" s="10"/>
      <c r="G25" s="11"/>
      <c r="H25" s="12"/>
      <c r="N25" s="30"/>
    </row>
    <row r="26" spans="2:14" x14ac:dyDescent="0.25">
      <c r="B26" s="13" t="s">
        <v>1</v>
      </c>
      <c r="C26" s="14"/>
      <c r="D26" s="10" t="s">
        <v>23</v>
      </c>
      <c r="E26" s="10" t="s">
        <v>24</v>
      </c>
      <c r="F26" s="10" t="s">
        <v>25</v>
      </c>
      <c r="G26" s="10" t="s">
        <v>26</v>
      </c>
      <c r="H26" s="12" t="s">
        <v>2</v>
      </c>
    </row>
    <row r="27" spans="2:14" x14ac:dyDescent="0.25">
      <c r="B27" s="15" t="s">
        <v>11</v>
      </c>
      <c r="C27" s="16"/>
      <c r="D27" s="14"/>
      <c r="E27" s="14"/>
      <c r="F27" s="14"/>
      <c r="G27" s="14"/>
      <c r="H27" s="17"/>
    </row>
    <row r="28" spans="2:14" x14ac:dyDescent="0.25">
      <c r="B28" s="18" t="s">
        <v>12</v>
      </c>
      <c r="C28" s="19" t="s">
        <v>13</v>
      </c>
      <c r="D28" s="20">
        <f t="shared" ref="D28:G28" si="14">ROUND($D$25*25%,0)</f>
        <v>418</v>
      </c>
      <c r="E28" s="20">
        <f t="shared" si="14"/>
        <v>418</v>
      </c>
      <c r="F28" s="20">
        <f t="shared" si="14"/>
        <v>418</v>
      </c>
      <c r="G28" s="20">
        <f t="shared" si="14"/>
        <v>418</v>
      </c>
      <c r="H28" s="21">
        <f>ROUND($D$25*25%,0)</f>
        <v>418</v>
      </c>
    </row>
    <row r="29" spans="2:14" x14ac:dyDescent="0.25">
      <c r="B29" s="18" t="s">
        <v>14</v>
      </c>
      <c r="C29" s="19" t="s">
        <v>15</v>
      </c>
      <c r="D29" s="20">
        <f t="shared" ref="D29:G29" si="15">ROUND($D$25*10%,0)</f>
        <v>167</v>
      </c>
      <c r="E29" s="20">
        <f t="shared" si="15"/>
        <v>167</v>
      </c>
      <c r="F29" s="20">
        <f t="shared" si="15"/>
        <v>167</v>
      </c>
      <c r="G29" s="20">
        <f t="shared" si="15"/>
        <v>167</v>
      </c>
      <c r="H29" s="21">
        <f>ROUND($D$25*10%,0)</f>
        <v>167</v>
      </c>
    </row>
    <row r="30" spans="2:14" x14ac:dyDescent="0.25">
      <c r="B30" s="18" t="s">
        <v>3</v>
      </c>
      <c r="C30" s="19" t="s">
        <v>27</v>
      </c>
      <c r="D30" s="20">
        <v>510</v>
      </c>
      <c r="E30" s="20">
        <v>670</v>
      </c>
      <c r="F30" s="20">
        <v>830</v>
      </c>
      <c r="G30" s="20">
        <v>990</v>
      </c>
      <c r="H30" s="21">
        <v>1310</v>
      </c>
    </row>
    <row r="31" spans="2:14" x14ac:dyDescent="0.25">
      <c r="B31" s="18" t="s">
        <v>16</v>
      </c>
      <c r="C31" s="19" t="s">
        <v>17</v>
      </c>
      <c r="D31" s="20">
        <f>$D$25-D28-D29-D30</f>
        <v>577.5</v>
      </c>
      <c r="E31" s="20">
        <f>$D$25-E28-E29-E30</f>
        <v>417.5</v>
      </c>
      <c r="F31" s="20">
        <f>$D$25-F28-F29-F30</f>
        <v>257.5</v>
      </c>
      <c r="G31" s="20">
        <f>$D$25-G28-G29-G30</f>
        <v>97.5</v>
      </c>
      <c r="H31" s="21">
        <v>0</v>
      </c>
    </row>
    <row r="32" spans="2:14" x14ac:dyDescent="0.25">
      <c r="B32" s="31" t="s">
        <v>18</v>
      </c>
      <c r="C32" s="19" t="s">
        <v>29</v>
      </c>
      <c r="D32" s="20">
        <f>D31*10%</f>
        <v>57.75</v>
      </c>
      <c r="E32" s="20">
        <f t="shared" ref="E32:H32" si="16">E31*10%</f>
        <v>41.75</v>
      </c>
      <c r="F32" s="20">
        <f t="shared" si="16"/>
        <v>25.75</v>
      </c>
      <c r="G32" s="20">
        <f t="shared" si="16"/>
        <v>9.75</v>
      </c>
      <c r="H32" s="21">
        <f t="shared" si="16"/>
        <v>0</v>
      </c>
    </row>
    <row r="33" spans="2:8" x14ac:dyDescent="0.25">
      <c r="B33" s="18" t="s">
        <v>19</v>
      </c>
      <c r="C33" s="19" t="s">
        <v>30</v>
      </c>
      <c r="D33" s="22">
        <f>D28+D29+D32</f>
        <v>642.75</v>
      </c>
      <c r="E33" s="22">
        <f t="shared" ref="E33:G33" si="17">E28+E29+E32</f>
        <v>626.75</v>
      </c>
      <c r="F33" s="22">
        <f t="shared" si="17"/>
        <v>610.75</v>
      </c>
      <c r="G33" s="22">
        <f t="shared" si="17"/>
        <v>594.75</v>
      </c>
      <c r="H33" s="23">
        <f>H28+H29+H32</f>
        <v>585</v>
      </c>
    </row>
    <row r="34" spans="2:8" x14ac:dyDescent="0.25">
      <c r="B34" s="34" t="s">
        <v>4</v>
      </c>
      <c r="C34" s="35" t="s">
        <v>31</v>
      </c>
      <c r="D34" s="36">
        <f>$D$25-D33</f>
        <v>1029.75</v>
      </c>
      <c r="E34" s="36">
        <f>$D$25-E33</f>
        <v>1045.75</v>
      </c>
      <c r="F34" s="36">
        <f>$D$25-F33</f>
        <v>1061.75</v>
      </c>
      <c r="G34" s="36">
        <f>$D$25-G33</f>
        <v>1077.75</v>
      </c>
      <c r="H34" s="37">
        <f>$D$25-H33</f>
        <v>1087.5</v>
      </c>
    </row>
    <row r="35" spans="2:8" x14ac:dyDescent="0.25">
      <c r="B35" s="15" t="s">
        <v>5</v>
      </c>
      <c r="C35" s="24"/>
      <c r="D35" s="20"/>
      <c r="E35" s="20"/>
      <c r="F35" s="20"/>
      <c r="G35" s="20"/>
      <c r="H35" s="21"/>
    </row>
    <row r="36" spans="2:8" x14ac:dyDescent="0.25">
      <c r="B36" s="18" t="s">
        <v>20</v>
      </c>
      <c r="C36" s="7" t="s">
        <v>21</v>
      </c>
      <c r="D36" s="20">
        <f t="shared" ref="D36:G36" si="18">ROUND($D$25*2.25%,0)</f>
        <v>38</v>
      </c>
      <c r="E36" s="20">
        <f t="shared" si="18"/>
        <v>38</v>
      </c>
      <c r="F36" s="20">
        <f t="shared" si="18"/>
        <v>38</v>
      </c>
      <c r="G36" s="20">
        <f t="shared" si="18"/>
        <v>38</v>
      </c>
      <c r="H36" s="21">
        <f>ROUND($D$25*2.25%,0)</f>
        <v>38</v>
      </c>
    </row>
    <row r="37" spans="2:8" x14ac:dyDescent="0.25">
      <c r="B37" s="18" t="s">
        <v>6</v>
      </c>
      <c r="C37" s="7" t="s">
        <v>32</v>
      </c>
      <c r="D37" s="20">
        <f>D36</f>
        <v>38</v>
      </c>
      <c r="E37" s="20">
        <f t="shared" ref="E37:H37" si="19">E36</f>
        <v>38</v>
      </c>
      <c r="F37" s="20">
        <f t="shared" si="19"/>
        <v>38</v>
      </c>
      <c r="G37" s="20">
        <f t="shared" si="19"/>
        <v>38</v>
      </c>
      <c r="H37" s="21">
        <f t="shared" si="19"/>
        <v>38</v>
      </c>
    </row>
    <row r="38" spans="2:8" x14ac:dyDescent="0.25">
      <c r="B38" s="32" t="s">
        <v>35</v>
      </c>
      <c r="C38" s="19" t="s">
        <v>33</v>
      </c>
      <c r="D38" s="20">
        <f>D33+D36</f>
        <v>680.75</v>
      </c>
      <c r="E38" s="20">
        <f t="shared" ref="E38:H38" si="20">E33+E36</f>
        <v>664.75</v>
      </c>
      <c r="F38" s="20">
        <f t="shared" si="20"/>
        <v>648.75</v>
      </c>
      <c r="G38" s="20">
        <f t="shared" si="20"/>
        <v>632.75</v>
      </c>
      <c r="H38" s="21">
        <f t="shared" si="20"/>
        <v>623</v>
      </c>
    </row>
    <row r="39" spans="2:8" ht="15.75" thickBot="1" x14ac:dyDescent="0.3">
      <c r="B39" s="25" t="s">
        <v>22</v>
      </c>
      <c r="C39" s="26" t="s">
        <v>34</v>
      </c>
      <c r="D39" s="27">
        <f>D34+D38</f>
        <v>1710.5</v>
      </c>
      <c r="E39" s="27">
        <f t="shared" ref="E39:H39" si="21">E34+E38</f>
        <v>1710.5</v>
      </c>
      <c r="F39" s="27">
        <f t="shared" si="21"/>
        <v>1710.5</v>
      </c>
      <c r="G39" s="27">
        <f t="shared" si="21"/>
        <v>1710.5</v>
      </c>
      <c r="H39" s="29">
        <f t="shared" si="21"/>
        <v>1710.5</v>
      </c>
    </row>
    <row r="40" spans="2:8" ht="15.75" thickBot="1" x14ac:dyDescent="0.3"/>
    <row r="41" spans="2:8" x14ac:dyDescent="0.25">
      <c r="B41" s="2"/>
      <c r="C41" s="3" t="s">
        <v>10</v>
      </c>
      <c r="D41" s="4">
        <v>4</v>
      </c>
      <c r="E41" s="4" t="s">
        <v>7</v>
      </c>
      <c r="F41" s="3"/>
      <c r="G41" s="3"/>
      <c r="H41" s="5"/>
    </row>
    <row r="42" spans="2:8" x14ac:dyDescent="0.25">
      <c r="B42" s="6" t="s">
        <v>0</v>
      </c>
      <c r="C42" s="7"/>
      <c r="D42" s="8">
        <f>D5/8*4</f>
        <v>1115</v>
      </c>
      <c r="E42" s="9" t="s">
        <v>9</v>
      </c>
      <c r="F42" s="10"/>
      <c r="G42" s="11"/>
      <c r="H42" s="12"/>
    </row>
    <row r="43" spans="2:8" x14ac:dyDescent="0.25">
      <c r="B43" s="13" t="s">
        <v>1</v>
      </c>
      <c r="C43" s="14"/>
      <c r="D43" s="10" t="s">
        <v>23</v>
      </c>
      <c r="E43" s="10" t="s">
        <v>24</v>
      </c>
      <c r="F43" s="10" t="s">
        <v>25</v>
      </c>
      <c r="G43" s="10" t="s">
        <v>26</v>
      </c>
      <c r="H43" s="12" t="s">
        <v>2</v>
      </c>
    </row>
    <row r="44" spans="2:8" x14ac:dyDescent="0.25">
      <c r="B44" s="15" t="s">
        <v>11</v>
      </c>
      <c r="C44" s="16"/>
      <c r="D44" s="14"/>
      <c r="E44" s="14"/>
      <c r="F44" s="14"/>
      <c r="G44" s="14"/>
      <c r="H44" s="17"/>
    </row>
    <row r="45" spans="2:8" x14ac:dyDescent="0.25">
      <c r="B45" s="18" t="s">
        <v>12</v>
      </c>
      <c r="C45" s="19" t="s">
        <v>13</v>
      </c>
      <c r="D45" s="20">
        <f t="shared" ref="D45:F45" si="22">ROUND($D$42*25%,0)</f>
        <v>279</v>
      </c>
      <c r="E45" s="20">
        <f t="shared" si="22"/>
        <v>279</v>
      </c>
      <c r="F45" s="20">
        <f t="shared" si="22"/>
        <v>279</v>
      </c>
      <c r="G45" s="20">
        <f>ROUND($D$42*25%,0)</f>
        <v>279</v>
      </c>
      <c r="H45" s="21">
        <f t="shared" ref="H45" si="23">ROUND($D$42*25%,0)</f>
        <v>279</v>
      </c>
    </row>
    <row r="46" spans="2:8" x14ac:dyDescent="0.25">
      <c r="B46" s="18" t="s">
        <v>14</v>
      </c>
      <c r="C46" s="19" t="s">
        <v>15</v>
      </c>
      <c r="D46" s="20">
        <f t="shared" ref="D46:F46" si="24">ROUND($D$42*10%,0)</f>
        <v>112</v>
      </c>
      <c r="E46" s="20">
        <f t="shared" si="24"/>
        <v>112</v>
      </c>
      <c r="F46" s="20">
        <f t="shared" si="24"/>
        <v>112</v>
      </c>
      <c r="G46" s="20">
        <f>ROUND($D$42*10%,0)</f>
        <v>112</v>
      </c>
      <c r="H46" s="21">
        <f t="shared" ref="H46" si="25">ROUND($D$42*10%,0)</f>
        <v>112</v>
      </c>
    </row>
    <row r="47" spans="2:8" x14ac:dyDescent="0.25">
      <c r="B47" s="18" t="s">
        <v>3</v>
      </c>
      <c r="C47" s="19" t="s">
        <v>27</v>
      </c>
      <c r="D47" s="20">
        <v>510</v>
      </c>
      <c r="E47" s="20">
        <v>670</v>
      </c>
      <c r="F47" s="20">
        <v>830</v>
      </c>
      <c r="G47" s="20">
        <v>990</v>
      </c>
      <c r="H47" s="21">
        <v>1310</v>
      </c>
    </row>
    <row r="48" spans="2:8" x14ac:dyDescent="0.25">
      <c r="B48" s="18" t="s">
        <v>16</v>
      </c>
      <c r="C48" s="19" t="s">
        <v>17</v>
      </c>
      <c r="D48" s="20">
        <f>$D$42-D45-D46-D47</f>
        <v>214</v>
      </c>
      <c r="E48" s="20">
        <f>$D$42-E45-E46-E47</f>
        <v>54</v>
      </c>
      <c r="F48" s="20">
        <v>0</v>
      </c>
      <c r="G48" s="20">
        <v>0</v>
      </c>
      <c r="H48" s="21">
        <v>0</v>
      </c>
    </row>
    <row r="49" spans="2:8" x14ac:dyDescent="0.25">
      <c r="B49" s="31" t="s">
        <v>18</v>
      </c>
      <c r="C49" s="19" t="s">
        <v>29</v>
      </c>
      <c r="D49" s="20">
        <f>D48*10%</f>
        <v>21.400000000000002</v>
      </c>
      <c r="E49" s="20">
        <f t="shared" ref="E49" si="26">E48*10%</f>
        <v>5.4</v>
      </c>
      <c r="F49" s="20">
        <f t="shared" ref="F49" si="27">F48*10%</f>
        <v>0</v>
      </c>
      <c r="G49" s="20">
        <f t="shared" ref="G49" si="28">G48*10%</f>
        <v>0</v>
      </c>
      <c r="H49" s="21">
        <f t="shared" ref="H49" si="29">H48*10%</f>
        <v>0</v>
      </c>
    </row>
    <row r="50" spans="2:8" x14ac:dyDescent="0.25">
      <c r="B50" s="18" t="s">
        <v>19</v>
      </c>
      <c r="C50" s="19" t="s">
        <v>30</v>
      </c>
      <c r="D50" s="22">
        <f>D45+D46+D49</f>
        <v>412.4</v>
      </c>
      <c r="E50" s="22">
        <f t="shared" ref="E50:H50" si="30">E45+E46+E49</f>
        <v>396.4</v>
      </c>
      <c r="F50" s="22">
        <f t="shared" si="30"/>
        <v>391</v>
      </c>
      <c r="G50" s="22">
        <f t="shared" si="30"/>
        <v>391</v>
      </c>
      <c r="H50" s="23">
        <f t="shared" si="30"/>
        <v>391</v>
      </c>
    </row>
    <row r="51" spans="2:8" x14ac:dyDescent="0.25">
      <c r="B51" s="34" t="s">
        <v>4</v>
      </c>
      <c r="C51" s="35" t="s">
        <v>31</v>
      </c>
      <c r="D51" s="36">
        <f>$D$42-D50</f>
        <v>702.6</v>
      </c>
      <c r="E51" s="36">
        <f t="shared" ref="E51:H51" si="31">$D$42-E50</f>
        <v>718.6</v>
      </c>
      <c r="F51" s="36">
        <f t="shared" si="31"/>
        <v>724</v>
      </c>
      <c r="G51" s="36">
        <f t="shared" si="31"/>
        <v>724</v>
      </c>
      <c r="H51" s="37">
        <f t="shared" si="31"/>
        <v>724</v>
      </c>
    </row>
    <row r="52" spans="2:8" x14ac:dyDescent="0.25">
      <c r="B52" s="15" t="s">
        <v>5</v>
      </c>
      <c r="C52" s="24"/>
      <c r="D52" s="20"/>
      <c r="E52" s="20"/>
      <c r="F52" s="20"/>
      <c r="G52" s="20"/>
      <c r="H52" s="21"/>
    </row>
    <row r="53" spans="2:8" x14ac:dyDescent="0.25">
      <c r="B53" s="18" t="s">
        <v>20</v>
      </c>
      <c r="C53" s="7" t="s">
        <v>21</v>
      </c>
      <c r="D53" s="20">
        <f t="shared" ref="D53:F53" si="32">ROUND($D$42*2.25%,0)</f>
        <v>25</v>
      </c>
      <c r="E53" s="20">
        <f t="shared" si="32"/>
        <v>25</v>
      </c>
      <c r="F53" s="20">
        <f t="shared" si="32"/>
        <v>25</v>
      </c>
      <c r="G53" s="20">
        <f>ROUND($D$42*2.25%,0)</f>
        <v>25</v>
      </c>
      <c r="H53" s="21">
        <f t="shared" ref="H53" si="33">ROUND($D$42*2.25%,0)</f>
        <v>25</v>
      </c>
    </row>
    <row r="54" spans="2:8" x14ac:dyDescent="0.25">
      <c r="B54" s="18" t="s">
        <v>6</v>
      </c>
      <c r="C54" s="7" t="s">
        <v>32</v>
      </c>
      <c r="D54" s="20">
        <f>D53</f>
        <v>25</v>
      </c>
      <c r="E54" s="20">
        <f t="shared" ref="E54" si="34">E53</f>
        <v>25</v>
      </c>
      <c r="F54" s="20">
        <f t="shared" ref="F54" si="35">F53</f>
        <v>25</v>
      </c>
      <c r="G54" s="20">
        <f t="shared" ref="G54" si="36">G53</f>
        <v>25</v>
      </c>
      <c r="H54" s="21">
        <f t="shared" ref="H54" si="37">H53</f>
        <v>25</v>
      </c>
    </row>
    <row r="55" spans="2:8" x14ac:dyDescent="0.25">
      <c r="B55" s="32" t="s">
        <v>35</v>
      </c>
      <c r="C55" s="19" t="s">
        <v>33</v>
      </c>
      <c r="D55" s="20">
        <f>D50+D53</f>
        <v>437.4</v>
      </c>
      <c r="E55" s="20">
        <f t="shared" ref="E55:H55" si="38">E50+E53</f>
        <v>421.4</v>
      </c>
      <c r="F55" s="20">
        <f t="shared" si="38"/>
        <v>416</v>
      </c>
      <c r="G55" s="20">
        <f t="shared" si="38"/>
        <v>416</v>
      </c>
      <c r="H55" s="21">
        <f t="shared" si="38"/>
        <v>416</v>
      </c>
    </row>
    <row r="56" spans="2:8" ht="15.75" thickBot="1" x14ac:dyDescent="0.3">
      <c r="B56" s="25" t="s">
        <v>22</v>
      </c>
      <c r="C56" s="26" t="s">
        <v>34</v>
      </c>
      <c r="D56" s="27">
        <f>D51+D55</f>
        <v>1140</v>
      </c>
      <c r="E56" s="27">
        <f t="shared" ref="E56" si="39">E51+E55</f>
        <v>1140</v>
      </c>
      <c r="F56" s="27">
        <f t="shared" ref="F56" si="40">F51+F55</f>
        <v>1140</v>
      </c>
      <c r="G56" s="27">
        <f t="shared" ref="G56" si="41">G51+G55</f>
        <v>1140</v>
      </c>
      <c r="H56" s="29">
        <f t="shared" ref="H56" si="42">H51+H55</f>
        <v>1140</v>
      </c>
    </row>
    <row r="57" spans="2:8" ht="15.75" thickBot="1" x14ac:dyDescent="0.3"/>
    <row r="58" spans="2:8" x14ac:dyDescent="0.25">
      <c r="B58" s="2"/>
      <c r="C58" s="3" t="s">
        <v>10</v>
      </c>
      <c r="D58" s="4">
        <v>2</v>
      </c>
      <c r="E58" s="4" t="s">
        <v>7</v>
      </c>
      <c r="F58" s="3"/>
      <c r="G58" s="3"/>
      <c r="H58" s="5"/>
    </row>
    <row r="59" spans="2:8" x14ac:dyDescent="0.25">
      <c r="B59" s="6" t="s">
        <v>0</v>
      </c>
      <c r="C59" s="7"/>
      <c r="D59" s="8">
        <f>ROUND(D5/8*2,0)</f>
        <v>558</v>
      </c>
      <c r="E59" s="9" t="s">
        <v>9</v>
      </c>
      <c r="F59" s="10"/>
      <c r="G59" s="11"/>
      <c r="H59" s="12"/>
    </row>
    <row r="60" spans="2:8" x14ac:dyDescent="0.25">
      <c r="B60" s="13" t="s">
        <v>1</v>
      </c>
      <c r="C60" s="14"/>
      <c r="D60" s="10" t="s">
        <v>23</v>
      </c>
      <c r="E60" s="10" t="s">
        <v>24</v>
      </c>
      <c r="F60" s="10" t="s">
        <v>25</v>
      </c>
      <c r="G60" s="10" t="s">
        <v>26</v>
      </c>
      <c r="H60" s="12" t="s">
        <v>2</v>
      </c>
    </row>
    <row r="61" spans="2:8" x14ac:dyDescent="0.25">
      <c r="B61" s="15" t="s">
        <v>11</v>
      </c>
      <c r="C61" s="16"/>
      <c r="D61" s="14"/>
      <c r="E61" s="14"/>
      <c r="F61" s="14"/>
      <c r="G61" s="14"/>
      <c r="H61" s="17"/>
    </row>
    <row r="62" spans="2:8" x14ac:dyDescent="0.25">
      <c r="B62" s="18" t="s">
        <v>12</v>
      </c>
      <c r="C62" s="19" t="s">
        <v>13</v>
      </c>
      <c r="D62" s="20">
        <f>ROUND($D$59*25%,0)</f>
        <v>140</v>
      </c>
      <c r="E62" s="20">
        <f>ROUND($D$59*25%,0)</f>
        <v>140</v>
      </c>
      <c r="F62" s="20">
        <f>ROUND($D$59*25%,0)</f>
        <v>140</v>
      </c>
      <c r="G62" s="20">
        <f>ROUND($D$59*25%,0)</f>
        <v>140</v>
      </c>
      <c r="H62" s="21">
        <f>ROUND($D$59*25%,0)</f>
        <v>140</v>
      </c>
    </row>
    <row r="63" spans="2:8" x14ac:dyDescent="0.25">
      <c r="B63" s="18" t="s">
        <v>14</v>
      </c>
      <c r="C63" s="19" t="s">
        <v>15</v>
      </c>
      <c r="D63" s="20">
        <f t="shared" ref="D63:G63" si="43">ROUND($D$59*10%,0)</f>
        <v>56</v>
      </c>
      <c r="E63" s="20">
        <f t="shared" si="43"/>
        <v>56</v>
      </c>
      <c r="F63" s="20">
        <f t="shared" si="43"/>
        <v>56</v>
      </c>
      <c r="G63" s="20">
        <f t="shared" si="43"/>
        <v>56</v>
      </c>
      <c r="H63" s="21">
        <f>ROUND($D$59*10%,0)</f>
        <v>56</v>
      </c>
    </row>
    <row r="64" spans="2:8" x14ac:dyDescent="0.25">
      <c r="B64" s="18" t="s">
        <v>3</v>
      </c>
      <c r="C64" s="19" t="s">
        <v>27</v>
      </c>
      <c r="D64" s="20">
        <v>510</v>
      </c>
      <c r="E64" s="20">
        <v>670</v>
      </c>
      <c r="F64" s="20">
        <v>830</v>
      </c>
      <c r="G64" s="20">
        <v>990</v>
      </c>
      <c r="H64" s="21">
        <v>1310</v>
      </c>
    </row>
    <row r="65" spans="2:8" x14ac:dyDescent="0.25">
      <c r="B65" s="18" t="s">
        <v>16</v>
      </c>
      <c r="C65" s="19" t="s">
        <v>17</v>
      </c>
      <c r="D65" s="20">
        <v>0</v>
      </c>
      <c r="E65" s="20">
        <v>0</v>
      </c>
      <c r="F65" s="20">
        <v>0</v>
      </c>
      <c r="G65" s="20">
        <v>0</v>
      </c>
      <c r="H65" s="21">
        <v>0</v>
      </c>
    </row>
    <row r="66" spans="2:8" x14ac:dyDescent="0.25">
      <c r="B66" s="31" t="s">
        <v>18</v>
      </c>
      <c r="C66" s="19" t="s">
        <v>29</v>
      </c>
      <c r="D66" s="20">
        <f>D65*10%</f>
        <v>0</v>
      </c>
      <c r="E66" s="20">
        <f t="shared" ref="E66" si="44">E65*10%</f>
        <v>0</v>
      </c>
      <c r="F66" s="20">
        <f t="shared" ref="F66" si="45">F65*10%</f>
        <v>0</v>
      </c>
      <c r="G66" s="20">
        <f t="shared" ref="G66" si="46">G65*10%</f>
        <v>0</v>
      </c>
      <c r="H66" s="21">
        <f t="shared" ref="H66" si="47">H65*10%</f>
        <v>0</v>
      </c>
    </row>
    <row r="67" spans="2:8" x14ac:dyDescent="0.25">
      <c r="B67" s="18" t="s">
        <v>19</v>
      </c>
      <c r="C67" s="19" t="s">
        <v>30</v>
      </c>
      <c r="D67" s="22">
        <f>D62+D63+D66</f>
        <v>196</v>
      </c>
      <c r="E67" s="22">
        <f t="shared" ref="E67" si="48">E62+E63+E66</f>
        <v>196</v>
      </c>
      <c r="F67" s="22">
        <f t="shared" ref="F67" si="49">F62+F63+F66</f>
        <v>196</v>
      </c>
      <c r="G67" s="22">
        <f t="shared" ref="G67" si="50">G62+G63+G66</f>
        <v>196</v>
      </c>
      <c r="H67" s="23">
        <f t="shared" ref="H67" si="51">H62+H63+H66</f>
        <v>196</v>
      </c>
    </row>
    <row r="68" spans="2:8" x14ac:dyDescent="0.25">
      <c r="B68" s="34" t="s">
        <v>4</v>
      </c>
      <c r="C68" s="35" t="s">
        <v>31</v>
      </c>
      <c r="D68" s="36">
        <f>$D$59-D67</f>
        <v>362</v>
      </c>
      <c r="E68" s="36">
        <f>$D$59-E67</f>
        <v>362</v>
      </c>
      <c r="F68" s="36">
        <f>$D$59-F67</f>
        <v>362</v>
      </c>
      <c r="G68" s="36">
        <f>$D$59-G67</f>
        <v>362</v>
      </c>
      <c r="H68" s="37">
        <f>$D$59-H67</f>
        <v>362</v>
      </c>
    </row>
    <row r="69" spans="2:8" x14ac:dyDescent="0.25">
      <c r="B69" s="15" t="s">
        <v>5</v>
      </c>
      <c r="C69" s="24"/>
      <c r="D69" s="20"/>
      <c r="E69" s="20"/>
      <c r="F69" s="20"/>
      <c r="G69" s="20"/>
      <c r="H69" s="21"/>
    </row>
    <row r="70" spans="2:8" x14ac:dyDescent="0.25">
      <c r="B70" s="18" t="s">
        <v>20</v>
      </c>
      <c r="C70" s="7" t="s">
        <v>21</v>
      </c>
      <c r="D70" s="20">
        <f t="shared" ref="D70:G70" si="52">ROUND($D$59*2.25%,0)</f>
        <v>13</v>
      </c>
      <c r="E70" s="20">
        <f t="shared" si="52"/>
        <v>13</v>
      </c>
      <c r="F70" s="20">
        <f t="shared" si="52"/>
        <v>13</v>
      </c>
      <c r="G70" s="20">
        <f t="shared" si="52"/>
        <v>13</v>
      </c>
      <c r="H70" s="21">
        <f>ROUND($D$59*2.25%,0)</f>
        <v>13</v>
      </c>
    </row>
    <row r="71" spans="2:8" x14ac:dyDescent="0.25">
      <c r="B71" s="18" t="s">
        <v>6</v>
      </c>
      <c r="C71" s="7" t="s">
        <v>32</v>
      </c>
      <c r="D71" s="20">
        <f>D70</f>
        <v>13</v>
      </c>
      <c r="E71" s="20">
        <f t="shared" ref="E71" si="53">E70</f>
        <v>13</v>
      </c>
      <c r="F71" s="20">
        <f t="shared" ref="F71" si="54">F70</f>
        <v>13</v>
      </c>
      <c r="G71" s="20">
        <f t="shared" ref="G71" si="55">G70</f>
        <v>13</v>
      </c>
      <c r="H71" s="21">
        <f t="shared" ref="H71" si="56">H70</f>
        <v>13</v>
      </c>
    </row>
    <row r="72" spans="2:8" x14ac:dyDescent="0.25">
      <c r="B72" s="32" t="s">
        <v>35</v>
      </c>
      <c r="C72" s="19" t="s">
        <v>33</v>
      </c>
      <c r="D72" s="20">
        <f>D67+D70</f>
        <v>209</v>
      </c>
      <c r="E72" s="20">
        <f t="shared" ref="E72:H72" si="57">E67+E70</f>
        <v>209</v>
      </c>
      <c r="F72" s="20">
        <f t="shared" si="57"/>
        <v>209</v>
      </c>
      <c r="G72" s="20">
        <f t="shared" si="57"/>
        <v>209</v>
      </c>
      <c r="H72" s="21">
        <f t="shared" si="57"/>
        <v>209</v>
      </c>
    </row>
    <row r="73" spans="2:8" ht="15.75" thickBot="1" x14ac:dyDescent="0.3">
      <c r="B73" s="25" t="s">
        <v>22</v>
      </c>
      <c r="C73" s="26" t="s">
        <v>34</v>
      </c>
      <c r="D73" s="27">
        <f>D68+D72</f>
        <v>571</v>
      </c>
      <c r="E73" s="27">
        <f t="shared" ref="E73" si="58">E68+E72</f>
        <v>571</v>
      </c>
      <c r="F73" s="27">
        <f t="shared" ref="F73" si="59">F68+F72</f>
        <v>571</v>
      </c>
      <c r="G73" s="27">
        <f t="shared" ref="G73" si="60">G68+G72</f>
        <v>571</v>
      </c>
      <c r="H73" s="29">
        <f t="shared" ref="H73" si="61">H68+H72</f>
        <v>571</v>
      </c>
    </row>
  </sheetData>
  <mergeCells count="1">
    <mergeCell ref="B3:H3"/>
  </mergeCells>
  <pageMargins left="0.7" right="0.7" top="0.75" bottom="0.75" header="0.3" footer="0.3"/>
  <pageSetup paperSize="9" orientation="landscape" horizontalDpi="300" verticalDpi="4294967295" r:id="rId1"/>
  <headerFooter>
    <oddHeader>&amp;Cwww.portalcontabilitate.ro</oddHeader>
    <oddFooter>&amp;C© Rentrop &amp; Straton 2020</oddFooter>
  </headerFooter>
  <ignoredErrors>
    <ignoredError sqref="F11: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Alexandra Simion</cp:lastModifiedBy>
  <dcterms:created xsi:type="dcterms:W3CDTF">2020-01-07T08:31:02Z</dcterms:created>
  <dcterms:modified xsi:type="dcterms:W3CDTF">2020-01-07T12:16:20Z</dcterms:modified>
</cp:coreProperties>
</file>